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G:\TKTRAVEL_공유문서\24._한국관광공사 사업,공모전\■ 2021년 관광기업 혁신바우처 지원사업\(계약및 산출내역서)바우처계약서류모음\"/>
    </mc:Choice>
  </mc:AlternateContent>
  <xr:revisionPtr revIDLastSave="0" documentId="13_ncr:1_{174FE72B-49C1-40D0-AF22-9B99004F7D3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산출내역서" sheetId="1" r:id="rId1"/>
    <sheet name="산출근거(SW산업협회)" sheetId="2" r:id="rId2"/>
  </sheets>
  <definedNames>
    <definedName name="_xlnm.Print_Area" localSheetId="1">'산출근거(SW산업협회)'!$A$1:$E$44</definedName>
    <definedName name="_xlnm.Print_Area" localSheetId="0">산출내역서!$A$1:$I$41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H24" i="1" s="1"/>
  <c r="E25" i="1"/>
  <c r="H25" i="1" s="1"/>
  <c r="E26" i="1"/>
  <c r="H26" i="1" s="1"/>
  <c r="E27" i="1"/>
  <c r="H27" i="1" s="1"/>
  <c r="A10" i="1"/>
  <c r="H32" i="1"/>
  <c r="C19" i="1"/>
  <c r="E19" i="1" s="1"/>
  <c r="H19" i="1" s="1"/>
  <c r="C23" i="1"/>
  <c r="E23" i="1" s="1"/>
  <c r="H23" i="1" s="1"/>
  <c r="C22" i="1"/>
  <c r="C21" i="1"/>
  <c r="E21" i="1" s="1"/>
  <c r="H21" i="1" s="1"/>
  <c r="C20" i="1"/>
  <c r="E20" i="1" s="1"/>
  <c r="H20" i="1" s="1"/>
  <c r="E22" i="1" l="1"/>
  <c r="H22" i="1" s="1"/>
  <c r="G28" i="1"/>
  <c r="H28" i="1" l="1"/>
  <c r="H33" i="1" s="1"/>
  <c r="H34" i="1" s="1"/>
  <c r="H35" i="1" s="1"/>
  <c r="H36" i="1" s="1"/>
  <c r="H37" i="1" l="1"/>
  <c r="H38" i="1" s="1"/>
</calcChain>
</file>

<file path=xl/sharedStrings.xml><?xml version="1.0" encoding="utf-8"?>
<sst xmlns="http://schemas.openxmlformats.org/spreadsheetml/2006/main" count="94" uniqueCount="94">
  <si>
    <t>인건비</t>
    <phoneticPr fontId="3" type="noConversion"/>
  </si>
  <si>
    <t>구분</t>
    <phoneticPr fontId="3" type="noConversion"/>
  </si>
  <si>
    <t>업무</t>
    <phoneticPr fontId="3" type="noConversion"/>
  </si>
  <si>
    <t>기준단가(월)</t>
    <phoneticPr fontId="3" type="noConversion"/>
  </si>
  <si>
    <t>인원</t>
    <phoneticPr fontId="3" type="noConversion"/>
  </si>
  <si>
    <t>M/M</t>
    <phoneticPr fontId="3" type="noConversion"/>
  </si>
  <si>
    <t>금액</t>
    <phoneticPr fontId="3" type="noConversion"/>
  </si>
  <si>
    <t>비고</t>
    <phoneticPr fontId="3" type="noConversion"/>
  </si>
  <si>
    <t>기획</t>
    <phoneticPr fontId="3" type="noConversion"/>
  </si>
  <si>
    <t>퍼블리싱</t>
    <phoneticPr fontId="3" type="noConversion"/>
  </si>
  <si>
    <t>디자인</t>
    <phoneticPr fontId="3" type="noConversion"/>
  </si>
  <si>
    <t>APP개발</t>
    <phoneticPr fontId="3" type="noConversion"/>
  </si>
  <si>
    <t>부가세</t>
    <phoneticPr fontId="3" type="noConversion"/>
  </si>
  <si>
    <t>2021년 적용 SW기술자 평균 임금 공표</t>
    <phoneticPr fontId="6" type="noConversion"/>
  </si>
  <si>
    <t xml:space="preserve">통계법 제27조(통계의 공표)에 따라 『2020년 SW기술자 임금실태조사 (통계승인 제375001호)』의 
SW기술자 평균임금을 공표합니다. </t>
    <phoneticPr fontId="6" type="noConversion"/>
  </si>
  <si>
    <t>【SW기술자 평균임금】</t>
    <phoneticPr fontId="6" type="noConversion"/>
  </si>
  <si>
    <t>(단위: 원)</t>
    <phoneticPr fontId="6" type="noConversion"/>
  </si>
  <si>
    <t>구 분</t>
  </si>
  <si>
    <t>일평균 임금</t>
  </si>
  <si>
    <t>월평균 임금</t>
  </si>
  <si>
    <t>시간평균 임금</t>
  </si>
  <si>
    <t>1. IT기획자</t>
  </si>
  <si>
    <t>2. IT컨설턴트</t>
  </si>
  <si>
    <t>3. 정보보호컨설턴트</t>
  </si>
  <si>
    <t>4. 업무분석가</t>
  </si>
  <si>
    <t>5. 데이터분석가</t>
  </si>
  <si>
    <t>6. IT PM</t>
  </si>
  <si>
    <t>7. IT PMO</t>
  </si>
  <si>
    <t>8. SW 아키텍트</t>
  </si>
  <si>
    <t>9. Infrastructure아키텍트</t>
  </si>
  <si>
    <t>10. 데이터 아키텍트</t>
  </si>
  <si>
    <t>11. UI/UX 개발자</t>
  </si>
  <si>
    <t>12. UI/UX 디자이너</t>
  </si>
  <si>
    <t>13. 응용SW 개발자</t>
  </si>
  <si>
    <t>14. 시스템SW 개발자</t>
  </si>
  <si>
    <t>15. 임베디드SW 개발자</t>
  </si>
  <si>
    <t>16. 데이터베이스 운용자</t>
  </si>
  <si>
    <t>17. NW엔지니어</t>
  </si>
  <si>
    <t>18. IT시스템운용자</t>
  </si>
  <si>
    <t>19. IT지원 기술자</t>
  </si>
  <si>
    <t>20. SW제품 기획자</t>
  </si>
  <si>
    <t>21. IT서비스 기획자</t>
  </si>
  <si>
    <t>22. IT기술영업</t>
  </si>
  <si>
    <t>23. IT품질관리자</t>
  </si>
  <si>
    <t>24. IT테스터</t>
  </si>
  <si>
    <t>25. IT감리</t>
  </si>
  <si>
    <t>26. IT감사</t>
  </si>
  <si>
    <t>27. 정보보호관리자</t>
  </si>
  <si>
    <t>28. 침해사고대응전문가</t>
  </si>
  <si>
    <t>29 IT교육강사</t>
  </si>
  <si>
    <t>&lt;본 평균임금을 SW사업대가 활용시 유의사항&gt;
  ※ 본 조사결과는 SW사업에서 반드시 활용해야 하는 강제사항은 아님
   * SW기술자 평균임금은 소프트웨어산업진흥법 제22조(소프트웨어사업의 대가지급) 4항 ‘소프트웨어기술자의 
     노임단가’를 지칭함
   * SW기술자 평균임금은 기본급, 제수당, 상여금, 퇴직급여충당금, 법인부담금을 모두 포함한 결과임
   * 일평균임금은 월평균÷근무일수(20.9일), 시간평균임금은 일평균÷8시간으로 각각 산정함
   * 월평균 근무일수는 휴일, 법정공휴일 등을 제외한 업체가 응답한 근무일의 평균이며, 이는 개인의 휴가 
     사용여부와는 무관함
   * SW기술자 평균임금은 2019년 대비 5.0% 증가함
   *  IT직무 중 26. IT감사, 29.IT교육강사는 유효응답 표본이 적어 활용시 유의해야함</t>
    <phoneticPr fontId="6" type="noConversion"/>
  </si>
  <si>
    <t>[시행일] 2021년 1월 1일부터 2021년 12월 31일까지 적용</t>
    <phoneticPr fontId="6" type="noConversion"/>
  </si>
  <si>
    <t>한국소프트웨어산업협회장</t>
  </si>
  <si>
    <t>2021 관광기업 혁신바우처 지원사업</t>
    <phoneticPr fontId="2" type="noConversion"/>
  </si>
  <si>
    <t>1. 사 업 명 :</t>
    <phoneticPr fontId="3" type="noConversion"/>
  </si>
  <si>
    <t>-    아     래   -</t>
    <phoneticPr fontId="2" type="noConversion"/>
  </si>
  <si>
    <t>(단위 : 원)</t>
    <phoneticPr fontId="3" type="noConversion"/>
  </si>
  <si>
    <t>세부과업</t>
    <phoneticPr fontId="3" type="noConversion"/>
  </si>
  <si>
    <t>제경비 = 직접인건비 × 50% 내외</t>
    <phoneticPr fontId="3" type="noConversion"/>
  </si>
  <si>
    <t>APP 디자인, 개발</t>
    <phoneticPr fontId="2" type="noConversion"/>
  </si>
  <si>
    <t>APP 설계 및 기획</t>
    <phoneticPr fontId="2" type="noConversion"/>
  </si>
  <si>
    <t>사업 현황파악 및 분석</t>
    <phoneticPr fontId="2" type="noConversion"/>
  </si>
  <si>
    <t>분석</t>
    <phoneticPr fontId="3" type="noConversion"/>
  </si>
  <si>
    <t>대표자 :</t>
    <phoneticPr fontId="3" type="noConversion"/>
  </si>
  <si>
    <t>사업장 주소 :</t>
    <phoneticPr fontId="2" type="noConversion"/>
  </si>
  <si>
    <t>담당자 연락처 :</t>
    <phoneticPr fontId="2" type="noConversion"/>
  </si>
  <si>
    <t>작성일자 :</t>
    <phoneticPr fontId="3" type="noConversion"/>
  </si>
  <si>
    <t xml:space="preserve">제공기업명 :  </t>
    <phoneticPr fontId="3" type="noConversion"/>
  </si>
  <si>
    <t>기타비용</t>
    <phoneticPr fontId="2" type="noConversion"/>
  </si>
  <si>
    <t>소프트웨어 구입</t>
    <phoneticPr fontId="2" type="noConversion"/>
  </si>
  <si>
    <t>자료 인쇄비</t>
    <phoneticPr fontId="2" type="noConversion"/>
  </si>
  <si>
    <t>참여인력 분야</t>
    <phoneticPr fontId="3" type="noConversion"/>
  </si>
  <si>
    <t>기타비용 소계</t>
    <phoneticPr fontId="2" type="noConversion"/>
  </si>
  <si>
    <t>인건비 소계</t>
    <phoneticPr fontId="3" type="noConversion"/>
  </si>
  <si>
    <t>직접인건비 소계</t>
    <phoneticPr fontId="3" type="noConversion"/>
  </si>
  <si>
    <r>
      <t>* 본 산출내역은 한국소프트웨어 산업협회 '</t>
    </r>
    <r>
      <rPr>
        <u/>
        <sz val="10"/>
        <rFont val="맑은 고딕"/>
        <family val="3"/>
        <charset val="129"/>
        <scheme val="minor"/>
      </rPr>
      <t>21년 적용 SW기술자 평균임금 공표</t>
    </r>
    <r>
      <rPr>
        <sz val="10"/>
        <rFont val="맑은 고딕"/>
        <family val="3"/>
        <charset val="129"/>
        <scheme val="minor"/>
      </rPr>
      <t>' 기준에 의거하여 산출함.</t>
    </r>
    <phoneticPr fontId="3" type="noConversion"/>
  </si>
  <si>
    <t>SW 구입 1식</t>
    <phoneticPr fontId="2" type="noConversion"/>
  </si>
  <si>
    <t>클라우드 이용료 50천원*2개월</t>
    <phoneticPr fontId="2" type="noConversion"/>
  </si>
  <si>
    <t>클라우드 이용</t>
    <phoneticPr fontId="2" type="noConversion"/>
  </si>
  <si>
    <t>공급가액</t>
    <phoneticPr fontId="2" type="noConversion"/>
  </si>
  <si>
    <t>화면설계서 10부 제본*10천원*5회</t>
    <phoneticPr fontId="2" type="noConversion"/>
  </si>
  <si>
    <t>계약금액 산출내역서</t>
    <phoneticPr fontId="3" type="noConversion"/>
  </si>
  <si>
    <t>기술료(이윤 등) = (직접인건비+제경비) × 25% 이내</t>
    <phoneticPr fontId="3" type="noConversion"/>
  </si>
  <si>
    <t xml:space="preserve">2. 계약기간 : </t>
    <phoneticPr fontId="2" type="noConversion"/>
  </si>
  <si>
    <t xml:space="preserve">3. 계약금액 : </t>
    <phoneticPr fontId="3" type="noConversion"/>
  </si>
  <si>
    <t>4. 세부내역</t>
    <phoneticPr fontId="3" type="noConversion"/>
  </si>
  <si>
    <t>총    계 (공급가액 + 부가세)</t>
    <phoneticPr fontId="3" type="noConversion"/>
  </si>
  <si>
    <t>수혜기업명 : TK트래블</t>
    <phoneticPr fontId="2" type="noConversion"/>
  </si>
  <si>
    <t>데브스토리즈</t>
    <phoneticPr fontId="2" type="noConversion"/>
  </si>
  <si>
    <t>이왕범 대표</t>
    <phoneticPr fontId="2" type="noConversion"/>
  </si>
  <si>
    <t>경기도 부천시 부일로 233번길18 701호</t>
    <phoneticPr fontId="2" type="noConversion"/>
  </si>
  <si>
    <t>010-2758-0574</t>
    <phoneticPr fontId="2" type="noConversion"/>
  </si>
  <si>
    <t>글로벌 B2B 네트워크 여행상품 판매 플랫폼 어플리케이션 개발</t>
    <phoneticPr fontId="3" type="noConversion"/>
  </si>
  <si>
    <t>\ 16,500,000 (금일천육백오십만원, 부가세 포함)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</si>
</sst>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76" formatCode="&quot;₩&quot;\ #,##0\-"/>
    <numFmt numFmtId="177" formatCode="[DBNum4][$-412]General"/>
    <numFmt numFmtId="178" formatCode="0.00_);[Red]\(0.00\)"/>
    <numFmt numFmtId="179" formatCode="#,##0_ "/>
    <numFmt numFmtId="180" formatCode="0.0_);[Red]\(0.0\)"/>
    <numFmt numFmtId="181" formatCode="#,##0_);[Red]\(#,##0\)"/>
    <numFmt numFmtId="182" formatCode="yyyy&quot;년&quot;\ m&quot;월&quot;\ d&quot;일&quot;;@"/>
    <numFmt numFmtId="183" formatCode="&quot;수신 : 한국관광공사, &quot;@"/>
    <numFmt numFmtId="184" formatCode="_-* #,##0.00_-;\-* #,##0.00_-;_-* &quot;-&quot;_-;_-@_-"/>
    <numFmt numFmtId="185" formatCode="&quot;계약체결일 ~ &quot;yyyy&quot;년&quot;\ m&quot;월&quot;\ d&quot;일&quot;;@"/>
    <numFmt numFmtId="186" formatCode="@\ &quot;(직인생략)&quot;"/>
  </numFmts>
  <fonts count="2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hadow/>
      <u/>
      <sz val="20"/>
      <color rgb="FF000000"/>
      <name val="HY헤드라인M"/>
      <family val="1"/>
      <charset val="129"/>
    </font>
    <font>
      <sz val="8"/>
      <name val="맑은 고딕"/>
      <family val="3"/>
      <charset val="129"/>
    </font>
    <font>
      <shadow/>
      <sz val="17"/>
      <color rgb="FF000000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1"/>
      <color rgb="FF000000"/>
      <name val="한양중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3"/>
      <color rgb="FF000000"/>
      <name val="HCI Poppy"/>
      <family val="2"/>
    </font>
    <font>
      <sz val="20"/>
      <color rgb="FF000000"/>
      <name val="HY헤드라인M"/>
      <family val="1"/>
      <charset val="129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u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indexed="9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u/>
      <sz val="24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BBBB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4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/>
  </cellStyleXfs>
  <cellXfs count="133">
    <xf numFmtId="0" fontId="0" fillId="0" borderId="0" xfId="0">
      <alignment vertical="center"/>
    </xf>
    <xf numFmtId="0" fontId="4" fillId="0" borderId="0" xfId="2" applyAlignment="1">
      <alignment vertical="center"/>
    </xf>
    <xf numFmtId="0" fontId="7" fillId="0" borderId="0" xfId="2" applyFont="1" applyAlignment="1">
      <alignment vertical="center"/>
    </xf>
    <xf numFmtId="0" fontId="4" fillId="0" borderId="0" xfId="2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10" fillId="4" borderId="26" xfId="2" applyFont="1" applyFill="1" applyBorder="1" applyAlignment="1">
      <alignment horizontal="center" vertical="center" wrapText="1"/>
    </xf>
    <xf numFmtId="0" fontId="11" fillId="0" borderId="27" xfId="2" applyFont="1" applyBorder="1" applyAlignment="1">
      <alignment horizontal="left" vertical="center" wrapText="1"/>
    </xf>
    <xf numFmtId="3" fontId="11" fillId="0" borderId="27" xfId="2" applyNumberFormat="1" applyFont="1" applyBorder="1" applyAlignment="1">
      <alignment horizontal="right" vertical="center" wrapText="1"/>
    </xf>
    <xf numFmtId="0" fontId="11" fillId="0" borderId="28" xfId="2" applyFont="1" applyBorder="1" applyAlignment="1">
      <alignment horizontal="left" vertical="center" wrapText="1"/>
    </xf>
    <xf numFmtId="3" fontId="11" fillId="0" borderId="28" xfId="2" applyNumberFormat="1" applyFont="1" applyBorder="1" applyAlignment="1">
      <alignment horizontal="right" vertical="center" wrapText="1"/>
    </xf>
    <xf numFmtId="0" fontId="11" fillId="0" borderId="29" xfId="2" applyFont="1" applyBorder="1" applyAlignment="1">
      <alignment horizontal="left" vertical="center" wrapText="1"/>
    </xf>
    <xf numFmtId="3" fontId="11" fillId="0" borderId="29" xfId="2" applyNumberFormat="1" applyFont="1" applyBorder="1" applyAlignment="1">
      <alignment horizontal="right" vertical="center" wrapText="1"/>
    </xf>
    <xf numFmtId="0" fontId="13" fillId="0" borderId="0" xfId="2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176" fontId="18" fillId="0" borderId="0" xfId="0" applyNumberFormat="1" applyFont="1" applyBorder="1" applyAlignment="1">
      <alignment horizontal="left" vertical="center"/>
    </xf>
    <xf numFmtId="176" fontId="19" fillId="0" borderId="0" xfId="0" applyNumberFormat="1" applyFont="1" applyBorder="1" applyAlignment="1">
      <alignment horizontal="left" vertical="center"/>
    </xf>
    <xf numFmtId="177" fontId="18" fillId="0" borderId="0" xfId="0" applyNumberFormat="1" applyFont="1" applyBorder="1" applyAlignment="1">
      <alignment horizontal="left" vertical="center"/>
    </xf>
    <xf numFmtId="0" fontId="22" fillId="3" borderId="4" xfId="0" applyFont="1" applyFill="1" applyBorder="1" applyAlignment="1">
      <alignment horizontal="center" vertical="center"/>
    </xf>
    <xf numFmtId="178" fontId="22" fillId="2" borderId="14" xfId="0" applyNumberFormat="1" applyFont="1" applyFill="1" applyBorder="1" applyAlignment="1">
      <alignment vertical="center"/>
    </xf>
    <xf numFmtId="181" fontId="22" fillId="2" borderId="15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83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right" vertical="center" wrapText="1"/>
    </xf>
    <xf numFmtId="182" fontId="17" fillId="0" borderId="0" xfId="0" applyNumberFormat="1" applyFont="1" applyBorder="1" applyAlignment="1">
      <alignment horizontal="center" vertical="center" wrapText="1"/>
    </xf>
    <xf numFmtId="177" fontId="18" fillId="0" borderId="0" xfId="0" applyNumberFormat="1" applyFont="1" applyAlignment="1">
      <alignment vertical="center"/>
    </xf>
    <xf numFmtId="177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9" fontId="22" fillId="0" borderId="37" xfId="0" applyNumberFormat="1" applyFont="1" applyFill="1" applyBorder="1" applyAlignment="1">
      <alignment horizontal="right" vertical="center" wrapText="1"/>
    </xf>
    <xf numFmtId="49" fontId="22" fillId="0" borderId="40" xfId="0" applyNumberFormat="1" applyFont="1" applyFill="1" applyBorder="1" applyAlignment="1">
      <alignment horizontal="right" vertical="center" wrapText="1"/>
    </xf>
    <xf numFmtId="49" fontId="22" fillId="0" borderId="19" xfId="0" applyNumberFormat="1" applyFont="1" applyFill="1" applyBorder="1" applyAlignment="1">
      <alignment horizontal="right" vertical="center" wrapText="1"/>
    </xf>
    <xf numFmtId="178" fontId="17" fillId="5" borderId="34" xfId="0" applyNumberFormat="1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vertical="center" wrapText="1"/>
    </xf>
    <xf numFmtId="0" fontId="17" fillId="5" borderId="35" xfId="0" applyFont="1" applyFill="1" applyBorder="1" applyAlignment="1">
      <alignment horizontal="center" vertical="center"/>
    </xf>
    <xf numFmtId="0" fontId="17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vertical="center" wrapText="1"/>
    </xf>
    <xf numFmtId="0" fontId="17" fillId="5" borderId="7" xfId="0" applyFont="1" applyFill="1" applyBorder="1" applyAlignment="1">
      <alignment horizontal="center" vertical="center"/>
    </xf>
    <xf numFmtId="180" fontId="17" fillId="5" borderId="35" xfId="0" applyNumberFormat="1" applyFont="1" applyFill="1" applyBorder="1" applyAlignment="1">
      <alignment vertical="center"/>
    </xf>
    <xf numFmtId="180" fontId="17" fillId="5" borderId="33" xfId="0" applyNumberFormat="1" applyFont="1" applyFill="1" applyBorder="1" applyAlignment="1">
      <alignment vertical="center"/>
    </xf>
    <xf numFmtId="180" fontId="17" fillId="5" borderId="7" xfId="0" applyNumberFormat="1" applyFont="1" applyFill="1" applyBorder="1" applyAlignment="1">
      <alignment vertical="center"/>
    </xf>
    <xf numFmtId="181" fontId="22" fillId="5" borderId="35" xfId="0" applyNumberFormat="1" applyFont="1" applyFill="1" applyBorder="1" applyAlignment="1">
      <alignment vertical="center"/>
    </xf>
    <xf numFmtId="181" fontId="22" fillId="5" borderId="7" xfId="0" applyNumberFormat="1" applyFont="1" applyFill="1" applyBorder="1" applyAlignment="1">
      <alignment vertical="center"/>
    </xf>
    <xf numFmtId="178" fontId="17" fillId="5" borderId="44" xfId="0" applyNumberFormat="1" applyFont="1" applyFill="1" applyBorder="1" applyAlignment="1">
      <alignment horizontal="center" vertical="center" wrapText="1"/>
    </xf>
    <xf numFmtId="181" fontId="22" fillId="5" borderId="45" xfId="0" applyNumberFormat="1" applyFont="1" applyFill="1" applyBorder="1" applyAlignment="1">
      <alignment vertical="center"/>
    </xf>
    <xf numFmtId="181" fontId="22" fillId="2" borderId="14" xfId="0" applyNumberFormat="1" applyFont="1" applyFill="1" applyBorder="1" applyAlignment="1">
      <alignment vertical="center"/>
    </xf>
    <xf numFmtId="181" fontId="22" fillId="0" borderId="14" xfId="0" applyNumberFormat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179" fontId="20" fillId="6" borderId="14" xfId="1" applyNumberFormat="1" applyFont="1" applyFill="1" applyBorder="1" applyAlignment="1">
      <alignment vertical="center"/>
    </xf>
    <xf numFmtId="0" fontId="23" fillId="6" borderId="25" xfId="0" applyFont="1" applyFill="1" applyBorder="1" applyAlignment="1">
      <alignment horizontal="right" vertical="center"/>
    </xf>
    <xf numFmtId="41" fontId="17" fillId="2" borderId="35" xfId="0" applyNumberFormat="1" applyFont="1" applyFill="1" applyBorder="1" applyAlignment="1">
      <alignment horizontal="right" vertical="center"/>
    </xf>
    <xf numFmtId="41" fontId="17" fillId="2" borderId="7" xfId="0" applyNumberFormat="1" applyFont="1" applyFill="1" applyBorder="1" applyAlignment="1">
      <alignment horizontal="right" vertical="center"/>
    </xf>
    <xf numFmtId="41" fontId="17" fillId="2" borderId="23" xfId="0" applyNumberFormat="1" applyFont="1" applyFill="1" applyBorder="1" applyAlignment="1">
      <alignment horizontal="right" vertical="center"/>
    </xf>
    <xf numFmtId="41" fontId="17" fillId="2" borderId="35" xfId="0" applyNumberFormat="1" applyFont="1" applyFill="1" applyBorder="1" applyAlignment="1" applyProtection="1">
      <alignment vertical="center"/>
    </xf>
    <xf numFmtId="41" fontId="17" fillId="2" borderId="7" xfId="0" applyNumberFormat="1" applyFont="1" applyFill="1" applyBorder="1" applyAlignment="1" applyProtection="1">
      <alignment vertical="center"/>
    </xf>
    <xf numFmtId="0" fontId="22" fillId="0" borderId="30" xfId="0" applyFont="1" applyFill="1" applyBorder="1" applyAlignment="1">
      <alignment horizontal="right" vertical="center"/>
    </xf>
    <xf numFmtId="0" fontId="18" fillId="0" borderId="30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178" fontId="17" fillId="5" borderId="47" xfId="0" applyNumberFormat="1" applyFont="1" applyFill="1" applyBorder="1" applyAlignment="1">
      <alignment horizontal="center" vertical="center" wrapText="1"/>
    </xf>
    <xf numFmtId="9" fontId="8" fillId="0" borderId="0" xfId="0" applyNumberFormat="1" applyFont="1">
      <alignment vertical="center"/>
    </xf>
    <xf numFmtId="184" fontId="17" fillId="5" borderId="35" xfId="0" applyNumberFormat="1" applyFont="1" applyFill="1" applyBorder="1" applyAlignment="1" applyProtection="1">
      <alignment vertical="center"/>
    </xf>
    <xf numFmtId="184" fontId="17" fillId="5" borderId="7" xfId="0" applyNumberFormat="1" applyFont="1" applyFill="1" applyBorder="1" applyAlignment="1" applyProtection="1">
      <alignment vertical="center"/>
    </xf>
    <xf numFmtId="41" fontId="17" fillId="2" borderId="23" xfId="0" applyNumberFormat="1" applyFont="1" applyFill="1" applyBorder="1" applyAlignment="1" applyProtection="1">
      <alignment vertical="center"/>
    </xf>
    <xf numFmtId="0" fontId="27" fillId="0" borderId="0" xfId="0" applyFont="1" applyAlignment="1">
      <alignment horizontal="center" vertical="center"/>
    </xf>
    <xf numFmtId="0" fontId="18" fillId="0" borderId="0" xfId="0" quotePrefix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8" fontId="22" fillId="2" borderId="11" xfId="0" applyNumberFormat="1" applyFont="1" applyFill="1" applyBorder="1" applyAlignment="1">
      <alignment horizontal="center" vertical="center"/>
    </xf>
    <xf numFmtId="178" fontId="22" fillId="2" borderId="12" xfId="0" applyNumberFormat="1" applyFont="1" applyFill="1" applyBorder="1" applyAlignment="1">
      <alignment horizontal="center" vertical="center"/>
    </xf>
    <xf numFmtId="178" fontId="17" fillId="5" borderId="4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5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2" borderId="0" xfId="0" applyFont="1" applyFill="1" applyBorder="1" applyAlignment="1">
      <alignment horizontal="center" vertical="top"/>
    </xf>
    <xf numFmtId="183" fontId="17" fillId="5" borderId="38" xfId="0" applyNumberFormat="1" applyFont="1" applyFill="1" applyBorder="1" applyAlignment="1">
      <alignment horizontal="center" vertical="center"/>
    </xf>
    <xf numFmtId="183" fontId="17" fillId="5" borderId="36" xfId="0" applyNumberFormat="1" applyFont="1" applyFill="1" applyBorder="1" applyAlignment="1">
      <alignment horizontal="center" vertical="center"/>
    </xf>
    <xf numFmtId="183" fontId="17" fillId="5" borderId="39" xfId="0" applyNumberFormat="1" applyFont="1" applyFill="1" applyBorder="1" applyAlignment="1">
      <alignment horizontal="center" vertical="center"/>
    </xf>
    <xf numFmtId="183" fontId="17" fillId="5" borderId="16" xfId="0" applyNumberFormat="1" applyFont="1" applyFill="1" applyBorder="1" applyAlignment="1">
      <alignment horizontal="center" vertical="center"/>
    </xf>
    <xf numFmtId="183" fontId="17" fillId="5" borderId="17" xfId="0" applyNumberFormat="1" applyFont="1" applyFill="1" applyBorder="1" applyAlignment="1">
      <alignment horizontal="center" vertical="center"/>
    </xf>
    <xf numFmtId="183" fontId="17" fillId="5" borderId="18" xfId="0" applyNumberFormat="1" applyFont="1" applyFill="1" applyBorder="1" applyAlignment="1">
      <alignment horizontal="center" vertical="center"/>
    </xf>
    <xf numFmtId="183" fontId="17" fillId="5" borderId="20" xfId="0" applyNumberFormat="1" applyFont="1" applyFill="1" applyBorder="1" applyAlignment="1">
      <alignment horizontal="center" vertical="center"/>
    </xf>
    <xf numFmtId="183" fontId="17" fillId="5" borderId="21" xfId="0" applyNumberFormat="1" applyFont="1" applyFill="1" applyBorder="1" applyAlignment="1">
      <alignment horizontal="center" vertical="center"/>
    </xf>
    <xf numFmtId="183" fontId="17" fillId="5" borderId="22" xfId="0" applyNumberFormat="1" applyFont="1" applyFill="1" applyBorder="1" applyAlignment="1">
      <alignment horizontal="center" vertical="center"/>
    </xf>
    <xf numFmtId="49" fontId="17" fillId="5" borderId="36" xfId="0" applyNumberFormat="1" applyFont="1" applyFill="1" applyBorder="1" applyAlignment="1">
      <alignment horizontal="center" vertical="center" wrapText="1"/>
    </xf>
    <xf numFmtId="49" fontId="17" fillId="5" borderId="41" xfId="0" applyNumberFormat="1" applyFont="1" applyFill="1" applyBorder="1" applyAlignment="1">
      <alignment horizontal="center" vertical="center" wrapText="1"/>
    </xf>
    <xf numFmtId="186" fontId="17" fillId="5" borderId="17" xfId="0" applyNumberFormat="1" applyFont="1" applyFill="1" applyBorder="1" applyAlignment="1">
      <alignment horizontal="center" vertical="center" wrapText="1"/>
    </xf>
    <xf numFmtId="186" fontId="17" fillId="5" borderId="42" xfId="0" applyNumberFormat="1" applyFont="1" applyFill="1" applyBorder="1" applyAlignment="1">
      <alignment horizontal="center" vertical="center" wrapText="1"/>
    </xf>
    <xf numFmtId="49" fontId="17" fillId="5" borderId="17" xfId="0" applyNumberFormat="1" applyFont="1" applyFill="1" applyBorder="1" applyAlignment="1">
      <alignment horizontal="center" vertical="center" shrinkToFit="1"/>
    </xf>
    <xf numFmtId="49" fontId="17" fillId="5" borderId="42" xfId="0" applyNumberFormat="1" applyFont="1" applyFill="1" applyBorder="1" applyAlignment="1">
      <alignment horizontal="center" vertical="center" shrinkToFit="1"/>
    </xf>
    <xf numFmtId="49" fontId="17" fillId="5" borderId="17" xfId="0" applyNumberFormat="1" applyFont="1" applyFill="1" applyBorder="1" applyAlignment="1">
      <alignment horizontal="center" vertical="center" wrapText="1"/>
    </xf>
    <xf numFmtId="49" fontId="17" fillId="5" borderId="42" xfId="0" applyNumberFormat="1" applyFont="1" applyFill="1" applyBorder="1" applyAlignment="1">
      <alignment horizontal="center" vertical="center" wrapText="1"/>
    </xf>
    <xf numFmtId="182" fontId="17" fillId="5" borderId="21" xfId="0" applyNumberFormat="1" applyFont="1" applyFill="1" applyBorder="1" applyAlignment="1">
      <alignment horizontal="center" vertical="center" wrapText="1"/>
    </xf>
    <xf numFmtId="182" fontId="17" fillId="5" borderId="43" xfId="0" applyNumberFormat="1" applyFont="1" applyFill="1" applyBorder="1" applyAlignment="1">
      <alignment horizontal="center" vertical="center" wrapText="1"/>
    </xf>
    <xf numFmtId="185" fontId="18" fillId="5" borderId="0" xfId="0" applyNumberFormat="1" applyFont="1" applyFill="1" applyAlignment="1">
      <alignment horizontal="left" vertical="center"/>
    </xf>
    <xf numFmtId="0" fontId="21" fillId="0" borderId="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178" fontId="17" fillId="5" borderId="38" xfId="0" applyNumberFormat="1" applyFont="1" applyFill="1" applyBorder="1" applyAlignment="1">
      <alignment horizontal="center" vertical="center"/>
    </xf>
    <xf numFmtId="178" fontId="17" fillId="5" borderId="39" xfId="0" applyNumberFormat="1" applyFont="1" applyFill="1" applyBorder="1" applyAlignment="1">
      <alignment horizontal="center" vertical="center"/>
    </xf>
    <xf numFmtId="178" fontId="17" fillId="5" borderId="16" xfId="0" applyNumberFormat="1" applyFont="1" applyFill="1" applyBorder="1" applyAlignment="1">
      <alignment horizontal="center" vertical="center"/>
    </xf>
    <xf numFmtId="178" fontId="17" fillId="5" borderId="18" xfId="0" applyNumberFormat="1" applyFont="1" applyFill="1" applyBorder="1" applyAlignment="1">
      <alignment horizontal="center" vertical="center"/>
    </xf>
    <xf numFmtId="178" fontId="17" fillId="5" borderId="46" xfId="0" applyNumberFormat="1" applyFont="1" applyFill="1" applyBorder="1" applyAlignment="1">
      <alignment horizontal="center" vertical="center"/>
    </xf>
    <xf numFmtId="178" fontId="17" fillId="5" borderId="2" xfId="0" applyNumberFormat="1" applyFont="1" applyFill="1" applyBorder="1" applyAlignment="1">
      <alignment horizontal="center" vertical="center"/>
    </xf>
    <xf numFmtId="178" fontId="17" fillId="5" borderId="36" xfId="0" applyNumberFormat="1" applyFont="1" applyFill="1" applyBorder="1" applyAlignment="1">
      <alignment horizontal="center" vertical="center"/>
    </xf>
    <xf numFmtId="178" fontId="17" fillId="5" borderId="17" xfId="0" applyNumberFormat="1" applyFont="1" applyFill="1" applyBorder="1" applyAlignment="1">
      <alignment horizontal="center" vertical="center"/>
    </xf>
    <xf numFmtId="178" fontId="17" fillId="5" borderId="1" xfId="0" applyNumberFormat="1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178" fontId="22" fillId="0" borderId="11" xfId="0" applyNumberFormat="1" applyFont="1" applyFill="1" applyBorder="1" applyAlignment="1">
      <alignment horizontal="center" vertical="center"/>
    </xf>
    <xf numFmtId="178" fontId="22" fillId="0" borderId="12" xfId="0" applyNumberFormat="1" applyFont="1" applyFill="1" applyBorder="1" applyAlignment="1">
      <alignment horizontal="center" vertical="center"/>
    </xf>
    <xf numFmtId="178" fontId="22" fillId="0" borderId="13" xfId="0" applyNumberFormat="1" applyFont="1" applyFill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31" fontId="14" fillId="0" borderId="0" xfId="2" applyNumberFormat="1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zoomScale="85" zoomScaleNormal="85" workbookViewId="0">
      <selection activeCell="L11" sqref="L11"/>
    </sheetView>
  </sheetViews>
  <sheetFormatPr defaultColWidth="9" defaultRowHeight="16.5"/>
  <cols>
    <col min="1" max="1" width="12.125" style="16" customWidth="1"/>
    <col min="2" max="2" width="22.25" style="15" customWidth="1"/>
    <col min="3" max="3" width="16.375" style="15" customWidth="1"/>
    <col min="4" max="4" width="9" style="15"/>
    <col min="5" max="5" width="13.875" style="15" customWidth="1"/>
    <col min="6" max="6" width="4.75" style="15" bestFit="1" customWidth="1"/>
    <col min="7" max="7" width="8.5" style="15" customWidth="1"/>
    <col min="8" max="8" width="14.5" style="15" customWidth="1"/>
    <col min="9" max="10" width="7.875" style="15" customWidth="1"/>
    <col min="11" max="16384" width="9" style="15"/>
  </cols>
  <sheetData>
    <row r="1" spans="1:9" ht="19.5">
      <c r="A1" s="70" t="s">
        <v>53</v>
      </c>
      <c r="B1" s="70"/>
      <c r="C1" s="70"/>
      <c r="D1" s="70"/>
      <c r="E1" s="70"/>
      <c r="F1" s="70"/>
      <c r="G1" s="70"/>
      <c r="H1" s="70"/>
      <c r="I1" s="70"/>
    </row>
    <row r="2" spans="1:9" ht="38.25">
      <c r="A2" s="80" t="s">
        <v>81</v>
      </c>
      <c r="B2" s="81"/>
      <c r="C2" s="81"/>
      <c r="D2" s="81"/>
      <c r="E2" s="81"/>
      <c r="F2" s="81"/>
      <c r="G2" s="81"/>
      <c r="H2" s="81"/>
      <c r="I2" s="81"/>
    </row>
    <row r="3" spans="1:9">
      <c r="A3" s="82"/>
      <c r="B3" s="82"/>
      <c r="C3" s="82"/>
      <c r="D3" s="82"/>
      <c r="E3" s="82"/>
      <c r="F3" s="82"/>
      <c r="G3" s="82"/>
      <c r="H3" s="82"/>
      <c r="I3" s="82"/>
    </row>
    <row r="4" spans="1:9" ht="20.100000000000001" customHeight="1">
      <c r="A4" s="83" t="s">
        <v>87</v>
      </c>
      <c r="B4" s="84"/>
      <c r="C4" s="84"/>
      <c r="D4" s="85"/>
      <c r="E4" s="34" t="s">
        <v>67</v>
      </c>
      <c r="F4" s="92" t="s">
        <v>88</v>
      </c>
      <c r="G4" s="92"/>
      <c r="H4" s="92"/>
      <c r="I4" s="93"/>
    </row>
    <row r="5" spans="1:9" ht="20.100000000000001" customHeight="1">
      <c r="A5" s="86"/>
      <c r="B5" s="87"/>
      <c r="C5" s="87"/>
      <c r="D5" s="88"/>
      <c r="E5" s="35" t="s">
        <v>63</v>
      </c>
      <c r="F5" s="94" t="s">
        <v>89</v>
      </c>
      <c r="G5" s="94"/>
      <c r="H5" s="94"/>
      <c r="I5" s="95"/>
    </row>
    <row r="6" spans="1:9" ht="20.100000000000001" customHeight="1">
      <c r="A6" s="86"/>
      <c r="B6" s="87"/>
      <c r="C6" s="87"/>
      <c r="D6" s="88"/>
      <c r="E6" s="35" t="s">
        <v>64</v>
      </c>
      <c r="F6" s="96" t="s">
        <v>90</v>
      </c>
      <c r="G6" s="96"/>
      <c r="H6" s="96"/>
      <c r="I6" s="97"/>
    </row>
    <row r="7" spans="1:9" ht="20.100000000000001" customHeight="1">
      <c r="A7" s="86"/>
      <c r="B7" s="87"/>
      <c r="C7" s="87"/>
      <c r="D7" s="88"/>
      <c r="E7" s="35" t="s">
        <v>65</v>
      </c>
      <c r="F7" s="98" t="s">
        <v>91</v>
      </c>
      <c r="G7" s="98"/>
      <c r="H7" s="98"/>
      <c r="I7" s="99"/>
    </row>
    <row r="8" spans="1:9" ht="20.100000000000001" customHeight="1">
      <c r="A8" s="89"/>
      <c r="B8" s="90"/>
      <c r="C8" s="90"/>
      <c r="D8" s="91"/>
      <c r="E8" s="33" t="s">
        <v>66</v>
      </c>
      <c r="F8" s="100">
        <v>44407</v>
      </c>
      <c r="G8" s="100"/>
      <c r="H8" s="100"/>
      <c r="I8" s="101"/>
    </row>
    <row r="9" spans="1:9" ht="24.95" customHeight="1">
      <c r="A9" s="27"/>
      <c r="B9" s="27"/>
      <c r="C9" s="27"/>
      <c r="D9" s="27"/>
      <c r="E9" s="28"/>
      <c r="F9" s="29"/>
      <c r="G9" s="29"/>
      <c r="H9" s="29"/>
      <c r="I9" s="29"/>
    </row>
    <row r="10" spans="1:9" ht="24.95" customHeight="1">
      <c r="A10" s="76" t="str">
        <f>"『"&amp;B13&amp;"』사업에 대한 계약금액 산출내역서를 아래와 같이 제출합니다."</f>
        <v>『글로벌 B2B 네트워크 여행상품 판매 플랫폼 어플리케이션 개발』사업에 대한 계약금액 산출내역서를 아래와 같이 제출합니다.</v>
      </c>
      <c r="B10" s="77"/>
      <c r="C10" s="77"/>
      <c r="D10" s="78"/>
      <c r="E10" s="78"/>
      <c r="F10" s="78"/>
      <c r="G10" s="78"/>
      <c r="H10" s="78"/>
      <c r="I10" s="78"/>
    </row>
    <row r="11" spans="1:9" ht="24.95" customHeight="1">
      <c r="A11" s="17"/>
      <c r="B11" s="17"/>
      <c r="C11" s="17"/>
      <c r="D11" s="17"/>
      <c r="E11" s="17"/>
      <c r="F11" s="17"/>
      <c r="G11" s="17"/>
      <c r="H11" s="17"/>
      <c r="I11" s="17"/>
    </row>
    <row r="12" spans="1:9" ht="24.95" customHeight="1">
      <c r="A12" s="71" t="s">
        <v>55</v>
      </c>
      <c r="B12" s="72"/>
      <c r="C12" s="72"/>
      <c r="D12" s="72"/>
      <c r="E12" s="72"/>
      <c r="F12" s="72"/>
      <c r="G12" s="72"/>
      <c r="H12" s="72"/>
      <c r="I12" s="72"/>
    </row>
    <row r="13" spans="1:9" ht="24.95" customHeight="1">
      <c r="A13" s="26" t="s">
        <v>54</v>
      </c>
      <c r="B13" s="79" t="s">
        <v>92</v>
      </c>
      <c r="C13" s="79"/>
      <c r="D13" s="79"/>
      <c r="E13" s="79"/>
      <c r="F13" s="79"/>
      <c r="G13" s="79"/>
      <c r="H13" s="79"/>
      <c r="I13" s="79"/>
    </row>
    <row r="14" spans="1:9" ht="24.95" customHeight="1">
      <c r="A14" s="26" t="s">
        <v>83</v>
      </c>
      <c r="B14" s="102">
        <v>44530</v>
      </c>
      <c r="C14" s="102"/>
      <c r="D14" s="102"/>
      <c r="E14" s="102"/>
      <c r="F14" s="102"/>
      <c r="G14" s="102"/>
      <c r="H14" s="102"/>
      <c r="I14" s="102"/>
    </row>
    <row r="15" spans="1:9" ht="24.95" customHeight="1">
      <c r="A15" s="52" t="s">
        <v>84</v>
      </c>
      <c r="B15" s="19" t="s">
        <v>93</v>
      </c>
      <c r="C15" s="20"/>
      <c r="D15" s="21"/>
      <c r="E15" s="30"/>
      <c r="F15" s="31"/>
      <c r="G15" s="30"/>
      <c r="H15" s="30"/>
      <c r="I15" s="30"/>
    </row>
    <row r="16" spans="1:9" ht="24.95" customHeight="1">
      <c r="A16" s="26" t="s">
        <v>85</v>
      </c>
      <c r="B16" s="32"/>
      <c r="C16" s="32"/>
      <c r="D16" s="32"/>
      <c r="E16" s="32"/>
      <c r="F16" s="32"/>
      <c r="G16" s="32"/>
      <c r="H16" s="26"/>
    </row>
    <row r="17" spans="1:9" ht="24.95" customHeight="1">
      <c r="A17" s="61"/>
      <c r="B17" s="61"/>
      <c r="C17" s="61"/>
      <c r="D17" s="61"/>
      <c r="E17" s="61"/>
      <c r="F17" s="61"/>
      <c r="G17" s="61"/>
      <c r="H17" s="61"/>
      <c r="I17" s="60" t="s">
        <v>56</v>
      </c>
    </row>
    <row r="18" spans="1:9" ht="24.95" customHeight="1">
      <c r="A18" s="22" t="s">
        <v>1</v>
      </c>
      <c r="B18" s="22" t="s">
        <v>57</v>
      </c>
      <c r="C18" s="22" t="s">
        <v>71</v>
      </c>
      <c r="D18" s="22" t="s">
        <v>2</v>
      </c>
      <c r="E18" s="22" t="s">
        <v>3</v>
      </c>
      <c r="F18" s="22" t="s">
        <v>4</v>
      </c>
      <c r="G18" s="22" t="s">
        <v>5</v>
      </c>
      <c r="H18" s="22" t="s">
        <v>6</v>
      </c>
      <c r="I18" s="22" t="s">
        <v>7</v>
      </c>
    </row>
    <row r="19" spans="1:9" ht="24.95" customHeight="1">
      <c r="A19" s="103" t="s">
        <v>0</v>
      </c>
      <c r="B19" s="36" t="s">
        <v>61</v>
      </c>
      <c r="C19" s="37" t="str">
        <f>'산출근거(SW산업협회)'!B12</f>
        <v>4. 업무분석가</v>
      </c>
      <c r="D19" s="38" t="s">
        <v>62</v>
      </c>
      <c r="E19" s="55">
        <f>IFERROR(VLOOKUP(C19,'산출근거(SW산업협회)'!$B$9:$D$37,3,FALSE),0)</f>
        <v>11123879</v>
      </c>
      <c r="F19" s="43">
        <v>0.2</v>
      </c>
      <c r="G19" s="67">
        <v>0.2</v>
      </c>
      <c r="H19" s="58">
        <f>E19*F19*G19</f>
        <v>444955.16000000009</v>
      </c>
      <c r="I19" s="62"/>
    </row>
    <row r="20" spans="1:9" ht="24.95" customHeight="1">
      <c r="A20" s="104"/>
      <c r="B20" s="48" t="s">
        <v>60</v>
      </c>
      <c r="C20" s="39" t="str">
        <f>'산출근거(SW산업협회)'!B9</f>
        <v>1. IT기획자</v>
      </c>
      <c r="D20" s="40" t="s">
        <v>8</v>
      </c>
      <c r="E20" s="56">
        <f>IFERROR(VLOOKUP(C20,'산출근거(SW산업협회)'!$B$9:$D$37,3,FALSE),0)</f>
        <v>8124332</v>
      </c>
      <c r="F20" s="44"/>
      <c r="G20" s="68">
        <v>0</v>
      </c>
      <c r="H20" s="59">
        <f t="shared" ref="H20:H27" si="0">E20*F20*G20</f>
        <v>0</v>
      </c>
      <c r="I20" s="63"/>
    </row>
    <row r="21" spans="1:9" ht="24.95" customHeight="1">
      <c r="A21" s="104"/>
      <c r="B21" s="75" t="s">
        <v>59</v>
      </c>
      <c r="C21" s="41" t="str">
        <f>'산출근거(SW산업협회)'!B19</f>
        <v>11. UI/UX 개발자</v>
      </c>
      <c r="D21" s="42" t="s">
        <v>9</v>
      </c>
      <c r="E21" s="56">
        <f>IFERROR(VLOOKUP(C21,'산출근거(SW산업협회)'!$B$9:$D$37,3,FALSE),0)</f>
        <v>6312490</v>
      </c>
      <c r="F21" s="45">
        <v>0.3</v>
      </c>
      <c r="G21" s="68">
        <v>0.3</v>
      </c>
      <c r="H21" s="59">
        <f t="shared" si="0"/>
        <v>568124.1</v>
      </c>
      <c r="I21" s="63"/>
    </row>
    <row r="22" spans="1:9" ht="24.95" customHeight="1">
      <c r="A22" s="104"/>
      <c r="B22" s="75"/>
      <c r="C22" s="41" t="str">
        <f>'산출근거(SW산업협회)'!B20</f>
        <v>12. UI/UX 디자이너</v>
      </c>
      <c r="D22" s="42" t="s">
        <v>10</v>
      </c>
      <c r="E22" s="56">
        <f>IFERROR(VLOOKUP(C22,'산출근거(SW산업협회)'!$B$9:$D$37,3,FALSE),0)</f>
        <v>5232211</v>
      </c>
      <c r="F22" s="45">
        <v>0.4</v>
      </c>
      <c r="G22" s="68">
        <v>0.4</v>
      </c>
      <c r="H22" s="59">
        <f t="shared" si="0"/>
        <v>837153.76000000013</v>
      </c>
      <c r="I22" s="63"/>
    </row>
    <row r="23" spans="1:9" ht="24.95" customHeight="1">
      <c r="A23" s="104"/>
      <c r="B23" s="75"/>
      <c r="C23" s="41" t="str">
        <f>'산출근거(SW산업협회)'!B21</f>
        <v>13. 응용SW 개발자</v>
      </c>
      <c r="D23" s="42" t="s">
        <v>11</v>
      </c>
      <c r="E23" s="56">
        <f>IFERROR(VLOOKUP(C23,'산출근거(SW산업협회)'!$B$9:$D$37,3,FALSE),0)</f>
        <v>6754337</v>
      </c>
      <c r="F23" s="45">
        <v>1</v>
      </c>
      <c r="G23" s="68">
        <v>1.5960000000000001</v>
      </c>
      <c r="H23" s="59">
        <f t="shared" si="0"/>
        <v>10779921.852</v>
      </c>
      <c r="I23" s="63"/>
    </row>
    <row r="24" spans="1:9" ht="24.95" customHeight="1">
      <c r="A24" s="104"/>
      <c r="B24" s="48"/>
      <c r="C24" s="41"/>
      <c r="D24" s="42"/>
      <c r="E24" s="56">
        <f>IFERROR(VLOOKUP(C24,'산출근거(SW산업협회)'!$B$9:$D$37,3,FALSE),0)</f>
        <v>0</v>
      </c>
      <c r="F24" s="45"/>
      <c r="G24" s="68"/>
      <c r="H24" s="59">
        <f t="shared" si="0"/>
        <v>0</v>
      </c>
      <c r="I24" s="63"/>
    </row>
    <row r="25" spans="1:9" ht="24.95" customHeight="1">
      <c r="A25" s="104"/>
      <c r="B25" s="48"/>
      <c r="C25" s="41"/>
      <c r="D25" s="42"/>
      <c r="E25" s="56">
        <f>IFERROR(VLOOKUP(C25,'산출근거(SW산업협회)'!$B$9:$D$37,3,FALSE),0)</f>
        <v>0</v>
      </c>
      <c r="F25" s="45"/>
      <c r="G25" s="68"/>
      <c r="H25" s="59">
        <f t="shared" si="0"/>
        <v>0</v>
      </c>
      <c r="I25" s="63"/>
    </row>
    <row r="26" spans="1:9" ht="24.95" customHeight="1">
      <c r="A26" s="104"/>
      <c r="B26" s="48"/>
      <c r="C26" s="41"/>
      <c r="D26" s="42"/>
      <c r="E26" s="56">
        <f>IFERROR(VLOOKUP(C26,'산출근거(SW산업협회)'!$B$9:$D$37,3,FALSE),0)</f>
        <v>0</v>
      </c>
      <c r="F26" s="45"/>
      <c r="G26" s="68"/>
      <c r="H26" s="59">
        <f t="shared" si="0"/>
        <v>0</v>
      </c>
      <c r="I26" s="63"/>
    </row>
    <row r="27" spans="1:9" ht="24.95" customHeight="1">
      <c r="A27" s="104"/>
      <c r="B27" s="65"/>
      <c r="C27" s="41"/>
      <c r="D27" s="42"/>
      <c r="E27" s="57">
        <f>IFERROR(VLOOKUP(C27,'산출근거(SW산업협회)'!$B$9:$D$37,3,FALSE),0)</f>
        <v>0</v>
      </c>
      <c r="F27" s="45"/>
      <c r="G27" s="68"/>
      <c r="H27" s="69">
        <f t="shared" si="0"/>
        <v>0</v>
      </c>
      <c r="I27" s="63"/>
    </row>
    <row r="28" spans="1:9" ht="24.95" customHeight="1">
      <c r="A28" s="105"/>
      <c r="B28" s="73" t="s">
        <v>73</v>
      </c>
      <c r="C28" s="74"/>
      <c r="D28" s="74"/>
      <c r="E28" s="74"/>
      <c r="F28" s="74"/>
      <c r="G28" s="23">
        <f>SUM(G19:G27)</f>
        <v>2.496</v>
      </c>
      <c r="H28" s="24">
        <f>SUM(H19:H27)</f>
        <v>12630154.872</v>
      </c>
      <c r="I28" s="63"/>
    </row>
    <row r="29" spans="1:9" ht="24.95" customHeight="1">
      <c r="A29" s="103" t="s">
        <v>68</v>
      </c>
      <c r="B29" s="109" t="s">
        <v>70</v>
      </c>
      <c r="C29" s="110"/>
      <c r="D29" s="115" t="s">
        <v>80</v>
      </c>
      <c r="E29" s="115"/>
      <c r="F29" s="115"/>
      <c r="G29" s="110"/>
      <c r="H29" s="46">
        <v>0</v>
      </c>
      <c r="I29" s="63"/>
    </row>
    <row r="30" spans="1:9" ht="24.95" customHeight="1">
      <c r="A30" s="104"/>
      <c r="B30" s="111" t="s">
        <v>69</v>
      </c>
      <c r="C30" s="112"/>
      <c r="D30" s="116" t="s">
        <v>76</v>
      </c>
      <c r="E30" s="116"/>
      <c r="F30" s="116"/>
      <c r="G30" s="112"/>
      <c r="H30" s="47">
        <v>0</v>
      </c>
      <c r="I30" s="63"/>
    </row>
    <row r="31" spans="1:9" ht="24.95" customHeight="1">
      <c r="A31" s="104"/>
      <c r="B31" s="113" t="s">
        <v>78</v>
      </c>
      <c r="C31" s="114"/>
      <c r="D31" s="117" t="s">
        <v>77</v>
      </c>
      <c r="E31" s="117"/>
      <c r="F31" s="117"/>
      <c r="G31" s="114"/>
      <c r="H31" s="49">
        <v>0</v>
      </c>
      <c r="I31" s="63"/>
    </row>
    <row r="32" spans="1:9" ht="24.95" customHeight="1">
      <c r="A32" s="105"/>
      <c r="B32" s="124" t="s">
        <v>72</v>
      </c>
      <c r="C32" s="125"/>
      <c r="D32" s="125"/>
      <c r="E32" s="125"/>
      <c r="F32" s="125"/>
      <c r="G32" s="126"/>
      <c r="H32" s="50">
        <f>SUM(H29:H31)</f>
        <v>0</v>
      </c>
      <c r="I32" s="63"/>
    </row>
    <row r="33" spans="1:10" ht="24.95" customHeight="1">
      <c r="A33" s="118" t="s">
        <v>58</v>
      </c>
      <c r="B33" s="119"/>
      <c r="C33" s="119"/>
      <c r="D33" s="119"/>
      <c r="E33" s="119"/>
      <c r="F33" s="119"/>
      <c r="G33" s="120"/>
      <c r="H33" s="50">
        <f>SUM(H28)*J33</f>
        <v>1263015.4872000001</v>
      </c>
      <c r="I33" s="63"/>
      <c r="J33" s="66">
        <v>0.1</v>
      </c>
    </row>
    <row r="34" spans="1:10" ht="24.95" customHeight="1">
      <c r="A34" s="118" t="s">
        <v>82</v>
      </c>
      <c r="B34" s="119"/>
      <c r="C34" s="119"/>
      <c r="D34" s="119"/>
      <c r="E34" s="119"/>
      <c r="F34" s="119"/>
      <c r="G34" s="120"/>
      <c r="H34" s="51">
        <f>(H28+H33)*J34</f>
        <v>1111453.628736</v>
      </c>
      <c r="I34" s="63"/>
      <c r="J34" s="66">
        <v>0.08</v>
      </c>
    </row>
    <row r="35" spans="1:10" ht="24.95" customHeight="1">
      <c r="A35" s="118" t="s">
        <v>74</v>
      </c>
      <c r="B35" s="119"/>
      <c r="C35" s="119"/>
      <c r="D35" s="119"/>
      <c r="E35" s="119"/>
      <c r="F35" s="119"/>
      <c r="G35" s="120"/>
      <c r="H35" s="51">
        <f>SUM(H28+H33+H34)</f>
        <v>15004623.987935999</v>
      </c>
      <c r="I35" s="63"/>
    </row>
    <row r="36" spans="1:10" ht="24.95" customHeight="1">
      <c r="A36" s="118" t="s">
        <v>79</v>
      </c>
      <c r="B36" s="119"/>
      <c r="C36" s="119"/>
      <c r="D36" s="119"/>
      <c r="E36" s="119"/>
      <c r="F36" s="119"/>
      <c r="G36" s="120"/>
      <c r="H36" s="51">
        <f>H32+H35</f>
        <v>15004623.987935999</v>
      </c>
      <c r="I36" s="63"/>
    </row>
    <row r="37" spans="1:10" ht="24.95" customHeight="1">
      <c r="A37" s="121" t="s">
        <v>12</v>
      </c>
      <c r="B37" s="122"/>
      <c r="C37" s="122"/>
      <c r="D37" s="122"/>
      <c r="E37" s="122"/>
      <c r="F37" s="122"/>
      <c r="G37" s="123"/>
      <c r="H37" s="50">
        <f>H36*10%</f>
        <v>1500462.3987936</v>
      </c>
      <c r="I37" s="64"/>
    </row>
    <row r="38" spans="1:10" ht="24.95" customHeight="1">
      <c r="A38" s="106" t="s">
        <v>86</v>
      </c>
      <c r="B38" s="107"/>
      <c r="C38" s="107"/>
      <c r="D38" s="107"/>
      <c r="E38" s="107"/>
      <c r="F38" s="107"/>
      <c r="G38" s="108"/>
      <c r="H38" s="53">
        <f>SUM(H36:H37)</f>
        <v>16505086.3867296</v>
      </c>
      <c r="I38" s="54"/>
    </row>
    <row r="39" spans="1:10" ht="24.95" customHeight="1">
      <c r="A39" s="18"/>
      <c r="B39" s="25"/>
      <c r="C39" s="25"/>
      <c r="D39" s="25"/>
      <c r="E39" s="25"/>
      <c r="F39" s="18"/>
      <c r="G39" s="18"/>
      <c r="H39" s="18"/>
      <c r="I39" s="18"/>
    </row>
    <row r="40" spans="1:10" ht="24.95" customHeight="1">
      <c r="A40" s="18" t="s">
        <v>75</v>
      </c>
      <c r="B40" s="18"/>
      <c r="C40" s="18"/>
      <c r="D40" s="18"/>
      <c r="E40" s="18"/>
      <c r="F40" s="18"/>
      <c r="G40" s="18"/>
      <c r="H40" s="18"/>
      <c r="I40" s="18"/>
    </row>
    <row r="41" spans="1:10">
      <c r="A41" s="18"/>
      <c r="B41" s="18"/>
      <c r="C41" s="18"/>
      <c r="D41" s="18"/>
      <c r="E41" s="18"/>
      <c r="F41" s="18"/>
      <c r="G41" s="18"/>
      <c r="H41" s="18"/>
      <c r="I41" s="18"/>
    </row>
  </sheetData>
  <mergeCells count="30">
    <mergeCell ref="A38:G38"/>
    <mergeCell ref="B29:C29"/>
    <mergeCell ref="B30:C30"/>
    <mergeCell ref="B31:C31"/>
    <mergeCell ref="D29:G29"/>
    <mergeCell ref="D30:G30"/>
    <mergeCell ref="D31:G31"/>
    <mergeCell ref="A36:G36"/>
    <mergeCell ref="A35:G35"/>
    <mergeCell ref="A34:G34"/>
    <mergeCell ref="A33:G33"/>
    <mergeCell ref="A37:G37"/>
    <mergeCell ref="A29:A32"/>
    <mergeCell ref="B32:G32"/>
    <mergeCell ref="A1:I1"/>
    <mergeCell ref="A12:I12"/>
    <mergeCell ref="B28:F28"/>
    <mergeCell ref="B21:B23"/>
    <mergeCell ref="A10:I10"/>
    <mergeCell ref="B13:I13"/>
    <mergeCell ref="A2:I2"/>
    <mergeCell ref="A3:I3"/>
    <mergeCell ref="A4:D8"/>
    <mergeCell ref="F4:I4"/>
    <mergeCell ref="F5:I5"/>
    <mergeCell ref="F6:I6"/>
    <mergeCell ref="F7:I7"/>
    <mergeCell ref="F8:I8"/>
    <mergeCell ref="B14:I14"/>
    <mergeCell ref="A19:A2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'산출근거(SW산업협회)'!$B$9:$B$37</xm:f>
          </x14:formula1>
          <xm:sqref>C19:C27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4"/>
  <sheetViews>
    <sheetView view="pageBreakPreview" zoomScale="95" zoomScaleNormal="100" zoomScaleSheetLayoutView="95" workbookViewId="0">
      <selection activeCell="B19" sqref="B19:C19"/>
    </sheetView>
  </sheetViews>
  <sheetFormatPr defaultRowHeight="13.5"/>
  <cols>
    <col min="1" max="1" width="1.125" style="1" customWidth="1"/>
    <col min="2" max="2" width="27.5" style="1" customWidth="1"/>
    <col min="3" max="5" width="20.25" style="1" customWidth="1"/>
    <col min="6" max="256" width="9" style="1"/>
    <col min="257" max="257" width="1.125" style="1" customWidth="1"/>
    <col min="258" max="258" width="27.5" style="1" customWidth="1"/>
    <col min="259" max="261" width="20.25" style="1" customWidth="1"/>
    <col min="262" max="512" width="9" style="1"/>
    <col min="513" max="513" width="1.125" style="1" customWidth="1"/>
    <col min="514" max="514" width="27.5" style="1" customWidth="1"/>
    <col min="515" max="517" width="20.25" style="1" customWidth="1"/>
    <col min="518" max="768" width="9" style="1"/>
    <col min="769" max="769" width="1.125" style="1" customWidth="1"/>
    <col min="770" max="770" width="27.5" style="1" customWidth="1"/>
    <col min="771" max="773" width="20.25" style="1" customWidth="1"/>
    <col min="774" max="1024" width="9" style="1"/>
    <col min="1025" max="1025" width="1.125" style="1" customWidth="1"/>
    <col min="1026" max="1026" width="27.5" style="1" customWidth="1"/>
    <col min="1027" max="1029" width="20.25" style="1" customWidth="1"/>
    <col min="1030" max="1280" width="9" style="1"/>
    <col min="1281" max="1281" width="1.125" style="1" customWidth="1"/>
    <col min="1282" max="1282" width="27.5" style="1" customWidth="1"/>
    <col min="1283" max="1285" width="20.25" style="1" customWidth="1"/>
    <col min="1286" max="1536" width="9" style="1"/>
    <col min="1537" max="1537" width="1.125" style="1" customWidth="1"/>
    <col min="1538" max="1538" width="27.5" style="1" customWidth="1"/>
    <col min="1539" max="1541" width="20.25" style="1" customWidth="1"/>
    <col min="1542" max="1792" width="9" style="1"/>
    <col min="1793" max="1793" width="1.125" style="1" customWidth="1"/>
    <col min="1794" max="1794" width="27.5" style="1" customWidth="1"/>
    <col min="1795" max="1797" width="20.25" style="1" customWidth="1"/>
    <col min="1798" max="2048" width="9" style="1"/>
    <col min="2049" max="2049" width="1.125" style="1" customWidth="1"/>
    <col min="2050" max="2050" width="27.5" style="1" customWidth="1"/>
    <col min="2051" max="2053" width="20.25" style="1" customWidth="1"/>
    <col min="2054" max="2304" width="9" style="1"/>
    <col min="2305" max="2305" width="1.125" style="1" customWidth="1"/>
    <col min="2306" max="2306" width="27.5" style="1" customWidth="1"/>
    <col min="2307" max="2309" width="20.25" style="1" customWidth="1"/>
    <col min="2310" max="2560" width="9" style="1"/>
    <col min="2561" max="2561" width="1.125" style="1" customWidth="1"/>
    <col min="2562" max="2562" width="27.5" style="1" customWidth="1"/>
    <col min="2563" max="2565" width="20.25" style="1" customWidth="1"/>
    <col min="2566" max="2816" width="9" style="1"/>
    <col min="2817" max="2817" width="1.125" style="1" customWidth="1"/>
    <col min="2818" max="2818" width="27.5" style="1" customWidth="1"/>
    <col min="2819" max="2821" width="20.25" style="1" customWidth="1"/>
    <col min="2822" max="3072" width="9" style="1"/>
    <col min="3073" max="3073" width="1.125" style="1" customWidth="1"/>
    <col min="3074" max="3074" width="27.5" style="1" customWidth="1"/>
    <col min="3075" max="3077" width="20.25" style="1" customWidth="1"/>
    <col min="3078" max="3328" width="9" style="1"/>
    <col min="3329" max="3329" width="1.125" style="1" customWidth="1"/>
    <col min="3330" max="3330" width="27.5" style="1" customWidth="1"/>
    <col min="3331" max="3333" width="20.25" style="1" customWidth="1"/>
    <col min="3334" max="3584" width="9" style="1"/>
    <col min="3585" max="3585" width="1.125" style="1" customWidth="1"/>
    <col min="3586" max="3586" width="27.5" style="1" customWidth="1"/>
    <col min="3587" max="3589" width="20.25" style="1" customWidth="1"/>
    <col min="3590" max="3840" width="9" style="1"/>
    <col min="3841" max="3841" width="1.125" style="1" customWidth="1"/>
    <col min="3842" max="3842" width="27.5" style="1" customWidth="1"/>
    <col min="3843" max="3845" width="20.25" style="1" customWidth="1"/>
    <col min="3846" max="4096" width="9" style="1"/>
    <col min="4097" max="4097" width="1.125" style="1" customWidth="1"/>
    <col min="4098" max="4098" width="27.5" style="1" customWidth="1"/>
    <col min="4099" max="4101" width="20.25" style="1" customWidth="1"/>
    <col min="4102" max="4352" width="9" style="1"/>
    <col min="4353" max="4353" width="1.125" style="1" customWidth="1"/>
    <col min="4354" max="4354" width="27.5" style="1" customWidth="1"/>
    <col min="4355" max="4357" width="20.25" style="1" customWidth="1"/>
    <col min="4358" max="4608" width="9" style="1"/>
    <col min="4609" max="4609" width="1.125" style="1" customWidth="1"/>
    <col min="4610" max="4610" width="27.5" style="1" customWidth="1"/>
    <col min="4611" max="4613" width="20.25" style="1" customWidth="1"/>
    <col min="4614" max="4864" width="9" style="1"/>
    <col min="4865" max="4865" width="1.125" style="1" customWidth="1"/>
    <col min="4866" max="4866" width="27.5" style="1" customWidth="1"/>
    <col min="4867" max="4869" width="20.25" style="1" customWidth="1"/>
    <col min="4870" max="5120" width="9" style="1"/>
    <col min="5121" max="5121" width="1.125" style="1" customWidth="1"/>
    <col min="5122" max="5122" width="27.5" style="1" customWidth="1"/>
    <col min="5123" max="5125" width="20.25" style="1" customWidth="1"/>
    <col min="5126" max="5376" width="9" style="1"/>
    <col min="5377" max="5377" width="1.125" style="1" customWidth="1"/>
    <col min="5378" max="5378" width="27.5" style="1" customWidth="1"/>
    <col min="5379" max="5381" width="20.25" style="1" customWidth="1"/>
    <col min="5382" max="5632" width="9" style="1"/>
    <col min="5633" max="5633" width="1.125" style="1" customWidth="1"/>
    <col min="5634" max="5634" width="27.5" style="1" customWidth="1"/>
    <col min="5635" max="5637" width="20.25" style="1" customWidth="1"/>
    <col min="5638" max="5888" width="9" style="1"/>
    <col min="5889" max="5889" width="1.125" style="1" customWidth="1"/>
    <col min="5890" max="5890" width="27.5" style="1" customWidth="1"/>
    <col min="5891" max="5893" width="20.25" style="1" customWidth="1"/>
    <col min="5894" max="6144" width="9" style="1"/>
    <col min="6145" max="6145" width="1.125" style="1" customWidth="1"/>
    <col min="6146" max="6146" width="27.5" style="1" customWidth="1"/>
    <col min="6147" max="6149" width="20.25" style="1" customWidth="1"/>
    <col min="6150" max="6400" width="9" style="1"/>
    <col min="6401" max="6401" width="1.125" style="1" customWidth="1"/>
    <col min="6402" max="6402" width="27.5" style="1" customWidth="1"/>
    <col min="6403" max="6405" width="20.25" style="1" customWidth="1"/>
    <col min="6406" max="6656" width="9" style="1"/>
    <col min="6657" max="6657" width="1.125" style="1" customWidth="1"/>
    <col min="6658" max="6658" width="27.5" style="1" customWidth="1"/>
    <col min="6659" max="6661" width="20.25" style="1" customWidth="1"/>
    <col min="6662" max="6912" width="9" style="1"/>
    <col min="6913" max="6913" width="1.125" style="1" customWidth="1"/>
    <col min="6914" max="6914" width="27.5" style="1" customWidth="1"/>
    <col min="6915" max="6917" width="20.25" style="1" customWidth="1"/>
    <col min="6918" max="7168" width="9" style="1"/>
    <col min="7169" max="7169" width="1.125" style="1" customWidth="1"/>
    <col min="7170" max="7170" width="27.5" style="1" customWidth="1"/>
    <col min="7171" max="7173" width="20.25" style="1" customWidth="1"/>
    <col min="7174" max="7424" width="9" style="1"/>
    <col min="7425" max="7425" width="1.125" style="1" customWidth="1"/>
    <col min="7426" max="7426" width="27.5" style="1" customWidth="1"/>
    <col min="7427" max="7429" width="20.25" style="1" customWidth="1"/>
    <col min="7430" max="7680" width="9" style="1"/>
    <col min="7681" max="7681" width="1.125" style="1" customWidth="1"/>
    <col min="7682" max="7682" width="27.5" style="1" customWidth="1"/>
    <col min="7683" max="7685" width="20.25" style="1" customWidth="1"/>
    <col min="7686" max="7936" width="9" style="1"/>
    <col min="7937" max="7937" width="1.125" style="1" customWidth="1"/>
    <col min="7938" max="7938" width="27.5" style="1" customWidth="1"/>
    <col min="7939" max="7941" width="20.25" style="1" customWidth="1"/>
    <col min="7942" max="8192" width="9" style="1"/>
    <col min="8193" max="8193" width="1.125" style="1" customWidth="1"/>
    <col min="8194" max="8194" width="27.5" style="1" customWidth="1"/>
    <col min="8195" max="8197" width="20.25" style="1" customWidth="1"/>
    <col min="8198" max="8448" width="9" style="1"/>
    <col min="8449" max="8449" width="1.125" style="1" customWidth="1"/>
    <col min="8450" max="8450" width="27.5" style="1" customWidth="1"/>
    <col min="8451" max="8453" width="20.25" style="1" customWidth="1"/>
    <col min="8454" max="8704" width="9" style="1"/>
    <col min="8705" max="8705" width="1.125" style="1" customWidth="1"/>
    <col min="8706" max="8706" width="27.5" style="1" customWidth="1"/>
    <col min="8707" max="8709" width="20.25" style="1" customWidth="1"/>
    <col min="8710" max="8960" width="9" style="1"/>
    <col min="8961" max="8961" width="1.125" style="1" customWidth="1"/>
    <col min="8962" max="8962" width="27.5" style="1" customWidth="1"/>
    <col min="8963" max="8965" width="20.25" style="1" customWidth="1"/>
    <col min="8966" max="9216" width="9" style="1"/>
    <col min="9217" max="9217" width="1.125" style="1" customWidth="1"/>
    <col min="9218" max="9218" width="27.5" style="1" customWidth="1"/>
    <col min="9219" max="9221" width="20.25" style="1" customWidth="1"/>
    <col min="9222" max="9472" width="9" style="1"/>
    <col min="9473" max="9473" width="1.125" style="1" customWidth="1"/>
    <col min="9474" max="9474" width="27.5" style="1" customWidth="1"/>
    <col min="9475" max="9477" width="20.25" style="1" customWidth="1"/>
    <col min="9478" max="9728" width="9" style="1"/>
    <col min="9729" max="9729" width="1.125" style="1" customWidth="1"/>
    <col min="9730" max="9730" width="27.5" style="1" customWidth="1"/>
    <col min="9731" max="9733" width="20.25" style="1" customWidth="1"/>
    <col min="9734" max="9984" width="9" style="1"/>
    <col min="9985" max="9985" width="1.125" style="1" customWidth="1"/>
    <col min="9986" max="9986" width="27.5" style="1" customWidth="1"/>
    <col min="9987" max="9989" width="20.25" style="1" customWidth="1"/>
    <col min="9990" max="10240" width="9" style="1"/>
    <col min="10241" max="10241" width="1.125" style="1" customWidth="1"/>
    <col min="10242" max="10242" width="27.5" style="1" customWidth="1"/>
    <col min="10243" max="10245" width="20.25" style="1" customWidth="1"/>
    <col min="10246" max="10496" width="9" style="1"/>
    <col min="10497" max="10497" width="1.125" style="1" customWidth="1"/>
    <col min="10498" max="10498" width="27.5" style="1" customWidth="1"/>
    <col min="10499" max="10501" width="20.25" style="1" customWidth="1"/>
    <col min="10502" max="10752" width="9" style="1"/>
    <col min="10753" max="10753" width="1.125" style="1" customWidth="1"/>
    <col min="10754" max="10754" width="27.5" style="1" customWidth="1"/>
    <col min="10755" max="10757" width="20.25" style="1" customWidth="1"/>
    <col min="10758" max="11008" width="9" style="1"/>
    <col min="11009" max="11009" width="1.125" style="1" customWidth="1"/>
    <col min="11010" max="11010" width="27.5" style="1" customWidth="1"/>
    <col min="11011" max="11013" width="20.25" style="1" customWidth="1"/>
    <col min="11014" max="11264" width="9" style="1"/>
    <col min="11265" max="11265" width="1.125" style="1" customWidth="1"/>
    <col min="11266" max="11266" width="27.5" style="1" customWidth="1"/>
    <col min="11267" max="11269" width="20.25" style="1" customWidth="1"/>
    <col min="11270" max="11520" width="9" style="1"/>
    <col min="11521" max="11521" width="1.125" style="1" customWidth="1"/>
    <col min="11522" max="11522" width="27.5" style="1" customWidth="1"/>
    <col min="11523" max="11525" width="20.25" style="1" customWidth="1"/>
    <col min="11526" max="11776" width="9" style="1"/>
    <col min="11777" max="11777" width="1.125" style="1" customWidth="1"/>
    <col min="11778" max="11778" width="27.5" style="1" customWidth="1"/>
    <col min="11779" max="11781" width="20.25" style="1" customWidth="1"/>
    <col min="11782" max="12032" width="9" style="1"/>
    <col min="12033" max="12033" width="1.125" style="1" customWidth="1"/>
    <col min="12034" max="12034" width="27.5" style="1" customWidth="1"/>
    <col min="12035" max="12037" width="20.25" style="1" customWidth="1"/>
    <col min="12038" max="12288" width="9" style="1"/>
    <col min="12289" max="12289" width="1.125" style="1" customWidth="1"/>
    <col min="12290" max="12290" width="27.5" style="1" customWidth="1"/>
    <col min="12291" max="12293" width="20.25" style="1" customWidth="1"/>
    <col min="12294" max="12544" width="9" style="1"/>
    <col min="12545" max="12545" width="1.125" style="1" customWidth="1"/>
    <col min="12546" max="12546" width="27.5" style="1" customWidth="1"/>
    <col min="12547" max="12549" width="20.25" style="1" customWidth="1"/>
    <col min="12550" max="12800" width="9" style="1"/>
    <col min="12801" max="12801" width="1.125" style="1" customWidth="1"/>
    <col min="12802" max="12802" width="27.5" style="1" customWidth="1"/>
    <col min="12803" max="12805" width="20.25" style="1" customWidth="1"/>
    <col min="12806" max="13056" width="9" style="1"/>
    <col min="13057" max="13057" width="1.125" style="1" customWidth="1"/>
    <col min="13058" max="13058" width="27.5" style="1" customWidth="1"/>
    <col min="13059" max="13061" width="20.25" style="1" customWidth="1"/>
    <col min="13062" max="13312" width="9" style="1"/>
    <col min="13313" max="13313" width="1.125" style="1" customWidth="1"/>
    <col min="13314" max="13314" width="27.5" style="1" customWidth="1"/>
    <col min="13315" max="13317" width="20.25" style="1" customWidth="1"/>
    <col min="13318" max="13568" width="9" style="1"/>
    <col min="13569" max="13569" width="1.125" style="1" customWidth="1"/>
    <col min="13570" max="13570" width="27.5" style="1" customWidth="1"/>
    <col min="13571" max="13573" width="20.25" style="1" customWidth="1"/>
    <col min="13574" max="13824" width="9" style="1"/>
    <col min="13825" max="13825" width="1.125" style="1" customWidth="1"/>
    <col min="13826" max="13826" width="27.5" style="1" customWidth="1"/>
    <col min="13827" max="13829" width="20.25" style="1" customWidth="1"/>
    <col min="13830" max="14080" width="9" style="1"/>
    <col min="14081" max="14081" width="1.125" style="1" customWidth="1"/>
    <col min="14082" max="14082" width="27.5" style="1" customWidth="1"/>
    <col min="14083" max="14085" width="20.25" style="1" customWidth="1"/>
    <col min="14086" max="14336" width="9" style="1"/>
    <col min="14337" max="14337" width="1.125" style="1" customWidth="1"/>
    <col min="14338" max="14338" width="27.5" style="1" customWidth="1"/>
    <col min="14339" max="14341" width="20.25" style="1" customWidth="1"/>
    <col min="14342" max="14592" width="9" style="1"/>
    <col min="14593" max="14593" width="1.125" style="1" customWidth="1"/>
    <col min="14594" max="14594" width="27.5" style="1" customWidth="1"/>
    <col min="14595" max="14597" width="20.25" style="1" customWidth="1"/>
    <col min="14598" max="14848" width="9" style="1"/>
    <col min="14849" max="14849" width="1.125" style="1" customWidth="1"/>
    <col min="14850" max="14850" width="27.5" style="1" customWidth="1"/>
    <col min="14851" max="14853" width="20.25" style="1" customWidth="1"/>
    <col min="14854" max="15104" width="9" style="1"/>
    <col min="15105" max="15105" width="1.125" style="1" customWidth="1"/>
    <col min="15106" max="15106" width="27.5" style="1" customWidth="1"/>
    <col min="15107" max="15109" width="20.25" style="1" customWidth="1"/>
    <col min="15110" max="15360" width="9" style="1"/>
    <col min="15361" max="15361" width="1.125" style="1" customWidth="1"/>
    <col min="15362" max="15362" width="27.5" style="1" customWidth="1"/>
    <col min="15363" max="15365" width="20.25" style="1" customWidth="1"/>
    <col min="15366" max="15616" width="9" style="1"/>
    <col min="15617" max="15617" width="1.125" style="1" customWidth="1"/>
    <col min="15618" max="15618" width="27.5" style="1" customWidth="1"/>
    <col min="15619" max="15621" width="20.25" style="1" customWidth="1"/>
    <col min="15622" max="15872" width="9" style="1"/>
    <col min="15873" max="15873" width="1.125" style="1" customWidth="1"/>
    <col min="15874" max="15874" width="27.5" style="1" customWidth="1"/>
    <col min="15875" max="15877" width="20.25" style="1" customWidth="1"/>
    <col min="15878" max="16128" width="9" style="1"/>
    <col min="16129" max="16129" width="1.125" style="1" customWidth="1"/>
    <col min="16130" max="16130" width="27.5" style="1" customWidth="1"/>
    <col min="16131" max="16133" width="20.25" style="1" customWidth="1"/>
    <col min="16134" max="16384" width="9" style="1"/>
  </cols>
  <sheetData>
    <row r="1" spans="1:10" ht="12.75" customHeight="1"/>
    <row r="2" spans="1:10" ht="24" customHeight="1">
      <c r="A2" s="128" t="s">
        <v>13</v>
      </c>
      <c r="B2" s="128"/>
      <c r="C2" s="128"/>
      <c r="D2" s="128"/>
      <c r="E2" s="128"/>
      <c r="F2" s="2"/>
      <c r="G2" s="2"/>
      <c r="H2" s="2"/>
      <c r="I2" s="2"/>
      <c r="J2" s="2"/>
    </row>
    <row r="3" spans="1:10" ht="10.5" customHeight="1">
      <c r="A3" s="3"/>
      <c r="B3" s="3"/>
      <c r="C3" s="3"/>
      <c r="D3" s="3"/>
      <c r="E3" s="3"/>
    </row>
    <row r="4" spans="1:10" s="5" customFormat="1" ht="38.25" customHeight="1">
      <c r="A4" s="129" t="s">
        <v>14</v>
      </c>
      <c r="B4" s="129"/>
      <c r="C4" s="129"/>
      <c r="D4" s="129"/>
      <c r="E4" s="129"/>
      <c r="F4" s="4"/>
      <c r="G4" s="4"/>
      <c r="H4" s="4"/>
      <c r="I4" s="4"/>
      <c r="J4" s="4"/>
    </row>
    <row r="5" spans="1:10" s="5" customFormat="1" ht="9.75" customHeight="1"/>
    <row r="6" spans="1:10" s="5" customFormat="1" ht="18.75" customHeight="1">
      <c r="A6" s="130" t="s">
        <v>15</v>
      </c>
      <c r="B6" s="130"/>
      <c r="C6" s="130"/>
      <c r="D6" s="130"/>
      <c r="E6" s="130"/>
      <c r="F6" s="4"/>
      <c r="G6" s="4"/>
      <c r="H6" s="4"/>
      <c r="I6" s="4"/>
      <c r="J6" s="4"/>
    </row>
    <row r="7" spans="1:10" s="5" customFormat="1" ht="15.75" customHeight="1">
      <c r="E7" s="6" t="s">
        <v>16</v>
      </c>
    </row>
    <row r="8" spans="1:10" s="5" customFormat="1" ht="14.25" customHeight="1">
      <c r="B8" s="7" t="s">
        <v>17</v>
      </c>
      <c r="C8" s="7" t="s">
        <v>18</v>
      </c>
      <c r="D8" s="7" t="s">
        <v>19</v>
      </c>
      <c r="E8" s="7" t="s">
        <v>20</v>
      </c>
    </row>
    <row r="9" spans="1:10" s="5" customFormat="1" ht="14.25" customHeight="1">
      <c r="B9" s="8" t="s">
        <v>21</v>
      </c>
      <c r="C9" s="9">
        <v>388724</v>
      </c>
      <c r="D9" s="9">
        <v>8124332</v>
      </c>
      <c r="E9" s="9">
        <v>48591</v>
      </c>
    </row>
    <row r="10" spans="1:10" s="5" customFormat="1" ht="14.25" customHeight="1">
      <c r="B10" s="10" t="s">
        <v>22</v>
      </c>
      <c r="C10" s="11">
        <v>458818</v>
      </c>
      <c r="D10" s="11">
        <v>9589296</v>
      </c>
      <c r="E10" s="11">
        <v>57352</v>
      </c>
    </row>
    <row r="11" spans="1:10" s="5" customFormat="1" ht="14.25" customHeight="1">
      <c r="B11" s="10" t="s">
        <v>23</v>
      </c>
      <c r="C11" s="11">
        <v>342406</v>
      </c>
      <c r="D11" s="11">
        <v>7156285</v>
      </c>
      <c r="E11" s="11">
        <v>42801</v>
      </c>
    </row>
    <row r="12" spans="1:10" s="5" customFormat="1" ht="14.25" customHeight="1">
      <c r="B12" s="10" t="s">
        <v>24</v>
      </c>
      <c r="C12" s="11">
        <v>532243</v>
      </c>
      <c r="D12" s="11">
        <v>11123879</v>
      </c>
      <c r="E12" s="11">
        <v>66530</v>
      </c>
    </row>
    <row r="13" spans="1:10" s="5" customFormat="1" ht="14.25" customHeight="1">
      <c r="B13" s="10" t="s">
        <v>25</v>
      </c>
      <c r="C13" s="11">
        <v>347670</v>
      </c>
      <c r="D13" s="11">
        <v>7266303</v>
      </c>
      <c r="E13" s="11">
        <v>43459</v>
      </c>
    </row>
    <row r="14" spans="1:10" s="5" customFormat="1" ht="14.25" customHeight="1">
      <c r="B14" s="10" t="s">
        <v>26</v>
      </c>
      <c r="C14" s="11">
        <v>411329</v>
      </c>
      <c r="D14" s="11">
        <v>8596776</v>
      </c>
      <c r="E14" s="11">
        <v>51416</v>
      </c>
    </row>
    <row r="15" spans="1:10" s="5" customFormat="1" ht="14.25" customHeight="1">
      <c r="B15" s="10" t="s">
        <v>27</v>
      </c>
      <c r="C15" s="11">
        <v>326211</v>
      </c>
      <c r="D15" s="11">
        <v>6817810</v>
      </c>
      <c r="E15" s="11">
        <v>40776</v>
      </c>
    </row>
    <row r="16" spans="1:10" s="5" customFormat="1" ht="14.25" customHeight="1">
      <c r="B16" s="10" t="s">
        <v>28</v>
      </c>
      <c r="C16" s="11">
        <v>421761</v>
      </c>
      <c r="D16" s="11">
        <v>8814805</v>
      </c>
      <c r="E16" s="11">
        <v>52720</v>
      </c>
    </row>
    <row r="17" spans="2:5" s="5" customFormat="1" ht="14.25" customHeight="1">
      <c r="B17" s="10" t="s">
        <v>29</v>
      </c>
      <c r="C17" s="11">
        <v>517539</v>
      </c>
      <c r="D17" s="11">
        <v>10816565</v>
      </c>
      <c r="E17" s="11">
        <v>64692</v>
      </c>
    </row>
    <row r="18" spans="2:5" s="5" customFormat="1" ht="14.25" customHeight="1">
      <c r="B18" s="10" t="s">
        <v>30</v>
      </c>
      <c r="C18" s="11">
        <v>437063</v>
      </c>
      <c r="D18" s="11">
        <v>9134617</v>
      </c>
      <c r="E18" s="11">
        <v>54633</v>
      </c>
    </row>
    <row r="19" spans="2:5" s="5" customFormat="1" ht="14.25" customHeight="1">
      <c r="B19" s="10" t="s">
        <v>31</v>
      </c>
      <c r="C19" s="11">
        <v>302033</v>
      </c>
      <c r="D19" s="11">
        <v>6312490</v>
      </c>
      <c r="E19" s="11">
        <v>37754</v>
      </c>
    </row>
    <row r="20" spans="2:5" s="5" customFormat="1" ht="14.25" customHeight="1">
      <c r="B20" s="10" t="s">
        <v>32</v>
      </c>
      <c r="C20" s="11">
        <v>250345</v>
      </c>
      <c r="D20" s="11">
        <v>5232211</v>
      </c>
      <c r="E20" s="11">
        <v>31293</v>
      </c>
    </row>
    <row r="21" spans="2:5" s="5" customFormat="1" ht="14.25" customHeight="1">
      <c r="B21" s="10" t="s">
        <v>33</v>
      </c>
      <c r="C21" s="11">
        <v>323174</v>
      </c>
      <c r="D21" s="11">
        <v>6754337</v>
      </c>
      <c r="E21" s="11">
        <v>40397</v>
      </c>
    </row>
    <row r="22" spans="2:5" s="5" customFormat="1" ht="14.25" customHeight="1">
      <c r="B22" s="10" t="s">
        <v>34</v>
      </c>
      <c r="C22" s="11">
        <v>253051</v>
      </c>
      <c r="D22" s="11">
        <v>5288766</v>
      </c>
      <c r="E22" s="11">
        <v>31631</v>
      </c>
    </row>
    <row r="23" spans="2:5" s="5" customFormat="1" ht="14.25" customHeight="1">
      <c r="B23" s="10" t="s">
        <v>35</v>
      </c>
      <c r="C23" s="11">
        <v>277998</v>
      </c>
      <c r="D23" s="11">
        <v>5810158</v>
      </c>
      <c r="E23" s="11">
        <v>34750</v>
      </c>
    </row>
    <row r="24" spans="2:5" s="5" customFormat="1" ht="14.25" customHeight="1">
      <c r="B24" s="10" t="s">
        <v>36</v>
      </c>
      <c r="C24" s="11">
        <v>298254</v>
      </c>
      <c r="D24" s="11">
        <v>6233509</v>
      </c>
      <c r="E24" s="11">
        <v>37282</v>
      </c>
    </row>
    <row r="25" spans="2:5" s="5" customFormat="1" ht="14.25" customHeight="1">
      <c r="B25" s="10" t="s">
        <v>37</v>
      </c>
      <c r="C25" s="11">
        <v>350062</v>
      </c>
      <c r="D25" s="11">
        <v>7316296</v>
      </c>
      <c r="E25" s="11">
        <v>43758</v>
      </c>
    </row>
    <row r="26" spans="2:5" s="5" customFormat="1" ht="14.25" customHeight="1">
      <c r="B26" s="10" t="s">
        <v>38</v>
      </c>
      <c r="C26" s="11">
        <v>284286</v>
      </c>
      <c r="D26" s="11">
        <v>5941577</v>
      </c>
      <c r="E26" s="11">
        <v>35536</v>
      </c>
    </row>
    <row r="27" spans="2:5" s="5" customFormat="1" ht="14.25" customHeight="1">
      <c r="B27" s="10" t="s">
        <v>39</v>
      </c>
      <c r="C27" s="11">
        <v>203918</v>
      </c>
      <c r="D27" s="11">
        <v>4261886</v>
      </c>
      <c r="E27" s="11">
        <v>25490</v>
      </c>
    </row>
    <row r="28" spans="2:5" s="5" customFormat="1" ht="14.25" customHeight="1">
      <c r="B28" s="10" t="s">
        <v>40</v>
      </c>
      <c r="C28" s="11">
        <v>444306</v>
      </c>
      <c r="D28" s="11">
        <v>9285995</v>
      </c>
      <c r="E28" s="11">
        <v>55538</v>
      </c>
    </row>
    <row r="29" spans="2:5" s="5" customFormat="1" ht="14.25" customHeight="1">
      <c r="B29" s="10" t="s">
        <v>41</v>
      </c>
      <c r="C29" s="11">
        <v>441052</v>
      </c>
      <c r="D29" s="11">
        <v>9217987</v>
      </c>
      <c r="E29" s="11">
        <v>55132</v>
      </c>
    </row>
    <row r="30" spans="2:5" s="5" customFormat="1" ht="14.25" customHeight="1">
      <c r="B30" s="10" t="s">
        <v>42</v>
      </c>
      <c r="C30" s="11">
        <v>372497</v>
      </c>
      <c r="D30" s="11">
        <v>7785187</v>
      </c>
      <c r="E30" s="11">
        <v>46562</v>
      </c>
    </row>
    <row r="31" spans="2:5" s="5" customFormat="1" ht="14.25" customHeight="1">
      <c r="B31" s="10" t="s">
        <v>43</v>
      </c>
      <c r="C31" s="11">
        <v>438304</v>
      </c>
      <c r="D31" s="11">
        <v>9160554</v>
      </c>
      <c r="E31" s="11">
        <v>54788</v>
      </c>
    </row>
    <row r="32" spans="2:5" s="5" customFormat="1" ht="14.25" customHeight="1">
      <c r="B32" s="10" t="s">
        <v>44</v>
      </c>
      <c r="C32" s="11">
        <v>207793</v>
      </c>
      <c r="D32" s="11">
        <v>4342874</v>
      </c>
      <c r="E32" s="11">
        <v>25974</v>
      </c>
    </row>
    <row r="33" spans="1:5" s="5" customFormat="1" ht="14.25" customHeight="1">
      <c r="B33" s="10" t="s">
        <v>45</v>
      </c>
      <c r="C33" s="11">
        <v>391741</v>
      </c>
      <c r="D33" s="11">
        <v>8187387</v>
      </c>
      <c r="E33" s="11">
        <v>48968</v>
      </c>
    </row>
    <row r="34" spans="1:5" s="5" customFormat="1" ht="14.25" customHeight="1">
      <c r="B34" s="10" t="s">
        <v>46</v>
      </c>
      <c r="C34" s="11">
        <v>274802</v>
      </c>
      <c r="D34" s="11">
        <v>5743362</v>
      </c>
      <c r="E34" s="11">
        <v>34350</v>
      </c>
    </row>
    <row r="35" spans="1:5" s="5" customFormat="1" ht="14.25" customHeight="1">
      <c r="B35" s="10" t="s">
        <v>47</v>
      </c>
      <c r="C35" s="11">
        <v>391725</v>
      </c>
      <c r="D35" s="11">
        <v>8187053</v>
      </c>
      <c r="E35" s="11">
        <v>48966</v>
      </c>
    </row>
    <row r="36" spans="1:5" s="5" customFormat="1" ht="14.25" customHeight="1">
      <c r="B36" s="10" t="s">
        <v>48</v>
      </c>
      <c r="C36" s="11">
        <v>327674</v>
      </c>
      <c r="D36" s="11">
        <v>6848387</v>
      </c>
      <c r="E36" s="11">
        <v>40959</v>
      </c>
    </row>
    <row r="37" spans="1:5" s="5" customFormat="1" ht="14.25" customHeight="1">
      <c r="B37" s="12" t="s">
        <v>49</v>
      </c>
      <c r="C37" s="13">
        <v>257614</v>
      </c>
      <c r="D37" s="13">
        <v>5384133</v>
      </c>
      <c r="E37" s="13">
        <v>32202</v>
      </c>
    </row>
    <row r="38" spans="1:5" s="5" customFormat="1" ht="7.5" customHeight="1"/>
    <row r="39" spans="1:5" s="5" customFormat="1" ht="142.5" customHeight="1">
      <c r="B39" s="131" t="s">
        <v>50</v>
      </c>
      <c r="C39" s="131"/>
      <c r="D39" s="131"/>
      <c r="E39" s="131"/>
    </row>
    <row r="40" spans="1:5" s="5" customFormat="1" ht="9.75" customHeight="1"/>
    <row r="41" spans="1:5" s="5" customFormat="1" ht="16.5">
      <c r="B41" s="14" t="s">
        <v>51</v>
      </c>
    </row>
    <row r="42" spans="1:5" s="5" customFormat="1" ht="9" customHeight="1"/>
    <row r="43" spans="1:5" s="5" customFormat="1" ht="16.5">
      <c r="A43" s="132">
        <v>44166</v>
      </c>
      <c r="B43" s="132"/>
      <c r="C43" s="132"/>
      <c r="D43" s="132"/>
      <c r="E43" s="132"/>
    </row>
    <row r="44" spans="1:5" s="5" customFormat="1" ht="33" customHeight="1">
      <c r="A44" s="127" t="s">
        <v>52</v>
      </c>
      <c r="B44" s="127"/>
      <c r="C44" s="127"/>
      <c r="D44" s="127"/>
      <c r="E44" s="127"/>
    </row>
  </sheetData>
  <mergeCells count="6">
    <mergeCell ref="A44:E44"/>
    <mergeCell ref="A2:E2"/>
    <mergeCell ref="A4:E4"/>
    <mergeCell ref="A6:E6"/>
    <mergeCell ref="B39:E39"/>
    <mergeCell ref="A43:E4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산출내역서</vt:lpstr>
      <vt:lpstr>산출근거(SW산업협회)</vt:lpstr>
      <vt:lpstr>'산출근거(SW산업협회)'!Print_Area</vt:lpstr>
      <vt:lpstr>산출내역서!Print_Area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MYCOM</cp:lastModifiedBy>
  <cp:lastPrinted>2021-07-16T00:57:26Z</cp:lastPrinted>
  <dcterms:created xsi:type="dcterms:W3CDTF">2021-07-15T05:34:22Z</dcterms:created>
  <dcterms:modified xsi:type="dcterms:W3CDTF">2021-07-30T05:27:05Z</dcterms:modified>
</cp:coreProperties>
</file>